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HorizontalScroll="0" showVerticalScroll="0" showSheetTabs="0" xWindow="120" yWindow="60" windowWidth="15180" windowHeight="9345" tabRatio="314"/>
  </bookViews>
  <sheets>
    <sheet name="Gearing" sheetId="1" r:id="rId1"/>
    <sheet name="Sheet2" sheetId="2" r:id="rId2"/>
    <sheet name="Sheet3" sheetId="3" state="hidden" r:id="rId3"/>
  </sheets>
  <calcPr calcId="124519"/>
</workbook>
</file>

<file path=xl/calcChain.xml><?xml version="1.0" encoding="utf-8"?>
<calcChain xmlns="http://schemas.openxmlformats.org/spreadsheetml/2006/main">
  <c r="C10" i="1"/>
  <c r="C4" s="1"/>
  <c r="E4" l="1"/>
  <c r="F4"/>
  <c r="H4"/>
  <c r="I4" s="1"/>
  <c r="E14"/>
  <c r="F14"/>
  <c r="H14"/>
  <c r="I14" s="1"/>
  <c r="C9"/>
  <c r="C8"/>
  <c r="C7"/>
  <c r="C6"/>
  <c r="C5"/>
  <c r="D5" l="1"/>
  <c r="E5"/>
  <c r="F5"/>
  <c r="G5"/>
  <c r="H5"/>
  <c r="I5" s="1"/>
  <c r="J5"/>
  <c r="D15"/>
  <c r="E15"/>
  <c r="F15"/>
  <c r="G15"/>
  <c r="H15"/>
  <c r="I15" s="1"/>
  <c r="J15"/>
  <c r="D6"/>
  <c r="E6"/>
  <c r="F6"/>
  <c r="G6"/>
  <c r="H6"/>
  <c r="I6" s="1"/>
  <c r="J6"/>
  <c r="D16"/>
  <c r="E16"/>
  <c r="F16"/>
  <c r="G16"/>
  <c r="H16"/>
  <c r="I16" s="1"/>
  <c r="J16"/>
  <c r="D7"/>
  <c r="E7"/>
  <c r="F7"/>
  <c r="G7"/>
  <c r="H7"/>
  <c r="I7" s="1"/>
  <c r="J7"/>
  <c r="D17"/>
  <c r="E17"/>
  <c r="F17"/>
  <c r="G17"/>
  <c r="H17"/>
  <c r="I17" s="1"/>
  <c r="J17"/>
  <c r="D8"/>
  <c r="E8"/>
  <c r="F8"/>
  <c r="G8"/>
  <c r="H8"/>
  <c r="I8" s="1"/>
  <c r="J8"/>
  <c r="D18"/>
  <c r="E18"/>
  <c r="F18"/>
  <c r="G18"/>
  <c r="H18"/>
  <c r="I18" s="1"/>
  <c r="J18"/>
  <c r="D9"/>
  <c r="E9"/>
  <c r="F9"/>
  <c r="G9"/>
  <c r="J9"/>
  <c r="D19"/>
  <c r="E19"/>
  <c r="F19"/>
  <c r="G19"/>
  <c r="J19"/>
  <c r="K9" l="1"/>
  <c r="K19"/>
  <c r="K8"/>
  <c r="K18"/>
  <c r="K7"/>
  <c r="K17"/>
  <c r="K6"/>
  <c r="K16"/>
  <c r="K5"/>
  <c r="K15"/>
  <c r="I19"/>
  <c r="I9"/>
</calcChain>
</file>

<file path=xl/sharedStrings.xml><?xml version="1.0" encoding="utf-8"?>
<sst xmlns="http://schemas.openxmlformats.org/spreadsheetml/2006/main" count="56" uniqueCount="41">
  <si>
    <t>Motorcycle Gearing Worksheet</t>
  </si>
  <si>
    <t>Values (Enter)</t>
  </si>
  <si>
    <t>Total Ratio</t>
  </si>
  <si>
    <t>Minimum Speed</t>
  </si>
  <si>
    <t>Maximum Speed</t>
  </si>
  <si>
    <t>Speed at Max Power</t>
  </si>
  <si>
    <t>Change Down Speed</t>
  </si>
  <si>
    <t>Change Up Speed</t>
  </si>
  <si>
    <t>Speed Range</t>
  </si>
  <si>
    <t>RPM Drop at Change Up</t>
  </si>
  <si>
    <t>% RPM Drop at Change Up</t>
  </si>
  <si>
    <t>Primary Drive Ratio</t>
  </si>
  <si>
    <t>(KPH)</t>
  </si>
  <si>
    <t>(RPM)</t>
  </si>
  <si>
    <t>(% RPM)</t>
  </si>
  <si>
    <t>1st Gear Ratio</t>
  </si>
  <si>
    <t>N/A</t>
  </si>
  <si>
    <t>2nd Gear Ratio</t>
  </si>
  <si>
    <t>3rd Gear Ratio</t>
  </si>
  <si>
    <t>4th Gear Ratio</t>
  </si>
  <si>
    <t>5th Gear Ratio</t>
  </si>
  <si>
    <t>6th Gear Ratio</t>
  </si>
  <si>
    <t>Front Sprocket (Teeth)</t>
  </si>
  <si>
    <t>Rear Sprocket (Teeth)</t>
  </si>
  <si>
    <t>Wheel Rim Size (Inches)</t>
  </si>
  <si>
    <t>Tyre Width (MM)</t>
  </si>
  <si>
    <t>Gear</t>
  </si>
  <si>
    <t>(MPH)</t>
  </si>
  <si>
    <t>Tyre Depth (%)</t>
  </si>
  <si>
    <t>1st Gear</t>
  </si>
  <si>
    <t>Engine Minimum RPM</t>
  </si>
  <si>
    <t>2nd Gear</t>
  </si>
  <si>
    <t>Engine Maximum RPM</t>
  </si>
  <si>
    <t>3rd Gear</t>
  </si>
  <si>
    <t>Change Down RPM</t>
  </si>
  <si>
    <t>4th Gear</t>
  </si>
  <si>
    <t>Change Up RPM</t>
  </si>
  <si>
    <t>5th Gear</t>
  </si>
  <si>
    <t>Maximum Power RPM</t>
  </si>
  <si>
    <t>6th Gear</t>
  </si>
  <si>
    <t>(Enter ALL figures in the Pink column from the owners handbook. Example tyre size shown above is 190/50-17.  [p_kind@hotmail.com 3/00])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</si>
</sst>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7" borderId="10" applyNumberFormat="0" applyAlignment="0" applyProtection="0"/>
  </cellStyleXfs>
  <cellXfs count="42">
    <xf numFmtId="0" fontId="0" fillId="0" borderId="0" xfId="0"/>
    <xf numFmtId="164" fontId="0" fillId="0" borderId="0" xfId="0" applyNumberFormat="1"/>
    <xf numFmtId="1" fontId="0" fillId="0" borderId="0" xfId="0" applyNumberFormat="1"/>
    <xf numFmtId="49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/>
    </xf>
    <xf numFmtId="164" fontId="0" fillId="3" borderId="0" xfId="0" applyNumberFormat="1" applyFill="1"/>
    <xf numFmtId="164" fontId="0" fillId="4" borderId="2" xfId="0" applyNumberFormat="1" applyFill="1" applyBorder="1"/>
    <xf numFmtId="164" fontId="0" fillId="4" borderId="3" xfId="0" applyNumberFormat="1" applyFill="1" applyBorder="1"/>
    <xf numFmtId="164" fontId="0" fillId="4" borderId="4" xfId="0" applyNumberFormat="1" applyFill="1" applyBorder="1"/>
    <xf numFmtId="164" fontId="0" fillId="4" borderId="1" xfId="0" applyNumberFormat="1" applyFill="1" applyBorder="1"/>
    <xf numFmtId="1" fontId="0" fillId="5" borderId="2" xfId="0" applyNumberFormat="1" applyFill="1" applyBorder="1" applyAlignment="1" applyProtection="1">
      <alignment horizontal="right"/>
      <protection hidden="1"/>
    </xf>
    <xf numFmtId="1" fontId="0" fillId="5" borderId="2" xfId="0" applyNumberFormat="1" applyFill="1" applyBorder="1" applyProtection="1">
      <protection hidden="1"/>
    </xf>
    <xf numFmtId="1" fontId="0" fillId="5" borderId="3" xfId="0" applyNumberFormat="1" applyFill="1" applyBorder="1" applyProtection="1">
      <protection hidden="1"/>
    </xf>
    <xf numFmtId="1" fontId="0" fillId="5" borderId="4" xfId="0" applyNumberFormat="1" applyFill="1" applyBorder="1" applyProtection="1">
      <protection hidden="1"/>
    </xf>
    <xf numFmtId="1" fontId="0" fillId="5" borderId="4" xfId="0" applyNumberFormat="1" applyFill="1" applyBorder="1" applyAlignment="1" applyProtection="1">
      <alignment horizontal="right"/>
      <protection hidden="1"/>
    </xf>
    <xf numFmtId="1" fontId="0" fillId="5" borderId="5" xfId="0" applyNumberFormat="1" applyFill="1" applyBorder="1" applyAlignment="1" applyProtection="1">
      <alignment horizontal="right"/>
      <protection hidden="1"/>
    </xf>
    <xf numFmtId="1" fontId="0" fillId="5" borderId="6" xfId="0" applyNumberFormat="1" applyFill="1" applyBorder="1" applyProtection="1">
      <protection hidden="1"/>
    </xf>
    <xf numFmtId="1" fontId="0" fillId="5" borderId="7" xfId="0" applyNumberFormat="1" applyFill="1" applyBorder="1" applyProtection="1">
      <protection hidden="1"/>
    </xf>
    <xf numFmtId="0" fontId="1" fillId="6" borderId="3" xfId="0" applyFont="1" applyFill="1" applyBorder="1"/>
    <xf numFmtId="0" fontId="1" fillId="6" borderId="2" xfId="0" applyFont="1" applyFill="1" applyBorder="1"/>
    <xf numFmtId="0" fontId="1" fillId="6" borderId="4" xfId="0" applyFont="1" applyFill="1" applyBorder="1"/>
    <xf numFmtId="49" fontId="1" fillId="0" borderId="0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9" fontId="1" fillId="3" borderId="9" xfId="0" applyNumberFormat="1" applyFont="1" applyFill="1" applyBorder="1" applyAlignment="1">
      <alignment horizontal="center" vertical="top" wrapText="1"/>
    </xf>
    <xf numFmtId="0" fontId="2" fillId="0" borderId="0" xfId="0" applyFont="1"/>
    <xf numFmtId="164" fontId="1" fillId="3" borderId="1" xfId="0" applyNumberFormat="1" applyFont="1" applyFill="1" applyBorder="1" applyAlignment="1">
      <alignment horizontal="center"/>
    </xf>
    <xf numFmtId="0" fontId="3" fillId="0" borderId="0" xfId="0" applyFont="1"/>
    <xf numFmtId="165" fontId="0" fillId="5" borderId="2" xfId="0" applyNumberFormat="1" applyFill="1" applyBorder="1" applyProtection="1">
      <protection hidden="1"/>
    </xf>
    <xf numFmtId="165" fontId="0" fillId="5" borderId="3" xfId="0" applyNumberFormat="1" applyFill="1" applyBorder="1" applyProtection="1">
      <protection hidden="1"/>
    </xf>
    <xf numFmtId="165" fontId="0" fillId="5" borderId="4" xfId="0" applyNumberFormat="1" applyFill="1" applyBorder="1" applyProtection="1">
      <protection hidden="1"/>
    </xf>
    <xf numFmtId="1" fontId="4" fillId="2" borderId="4" xfId="1" applyNumberFormat="1" applyBorder="1" applyAlignment="1">
      <alignment horizontal="center"/>
    </xf>
    <xf numFmtId="1" fontId="4" fillId="2" borderId="2" xfId="1" applyNumberFormat="1" applyBorder="1" applyAlignment="1" applyProtection="1">
      <alignment horizontal="right"/>
      <protection hidden="1"/>
    </xf>
    <xf numFmtId="1" fontId="4" fillId="2" borderId="2" xfId="1" applyNumberFormat="1" applyBorder="1" applyProtection="1">
      <protection hidden="1"/>
    </xf>
    <xf numFmtId="165" fontId="4" fillId="2" borderId="2" xfId="1" applyNumberFormat="1" applyBorder="1" applyProtection="1">
      <protection hidden="1"/>
    </xf>
    <xf numFmtId="1" fontId="4" fillId="2" borderId="3" xfId="1" applyNumberFormat="1" applyBorder="1" applyProtection="1">
      <protection hidden="1"/>
    </xf>
    <xf numFmtId="165" fontId="4" fillId="2" borderId="3" xfId="1" applyNumberFormat="1" applyBorder="1" applyProtection="1">
      <protection hidden="1"/>
    </xf>
    <xf numFmtId="1" fontId="4" fillId="2" borderId="4" xfId="1" applyNumberFormat="1" applyBorder="1" applyProtection="1">
      <protection hidden="1"/>
    </xf>
    <xf numFmtId="1" fontId="4" fillId="2" borderId="4" xfId="1" applyNumberFormat="1" applyBorder="1" applyAlignment="1" applyProtection="1">
      <alignment horizontal="right"/>
      <protection hidden="1"/>
    </xf>
    <xf numFmtId="165" fontId="4" fillId="2" borderId="4" xfId="1" applyNumberFormat="1" applyBorder="1" applyProtection="1">
      <protection hidden="1"/>
    </xf>
    <xf numFmtId="164" fontId="5" fillId="7" borderId="10" xfId="2" applyNumberFormat="1" applyProtection="1">
      <protection locked="0"/>
    </xf>
    <xf numFmtId="1" fontId="5" fillId="7" borderId="10" xfId="2" applyNumberFormat="1" applyProtection="1">
      <protection locked="0"/>
    </xf>
    <xf numFmtId="3" fontId="5" fillId="7" borderId="10" xfId="2" applyNumberFormat="1" applyProtection="1">
      <protection locked="0"/>
    </xf>
  </cellXfs>
  <cellStyles count="3">
    <cellStyle name="Good" xfId="1" builtinId="26"/>
    <cellStyle name="Input" xfId="2" builtinId="20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 Range (Min to Max RPM) - KPH</a:t>
            </a:r>
          </a:p>
        </c:rich>
      </c:tx>
      <c:layout>
        <c:manualLayout>
          <c:xMode val="edge"/>
          <c:yMode val="edge"/>
          <c:x val="0.22068965517241379"/>
          <c:y val="3.921568627450980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942528735632193"/>
          <c:y val="0.22745098039215689"/>
          <c:w val="0.62298850574712639"/>
          <c:h val="0.5254901960784315"/>
        </c:manualLayout>
      </c:layout>
      <c:lineChart>
        <c:grouping val="standard"/>
        <c:ser>
          <c:idx val="0"/>
          <c:order val="0"/>
          <c:tx>
            <c:v>1st Gear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Gearing!$D$4:$E$4</c:f>
              <c:numCache>
                <c:formatCode>0</c:formatCode>
                <c:ptCount val="2"/>
                <c:pt idx="0">
                  <c:v>0</c:v>
                </c:pt>
                <c:pt idx="1">
                  <c:v>90.374707077297501</c:v>
                </c:pt>
              </c:numCache>
            </c:numRef>
          </c:val>
        </c:ser>
        <c:ser>
          <c:idx val="1"/>
          <c:order val="1"/>
          <c:tx>
            <c:v>2nd Gear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Gearing!$D$5:$E$5</c:f>
              <c:numCache>
                <c:formatCode>0</c:formatCode>
                <c:ptCount val="2"/>
                <c:pt idx="0">
                  <c:v>22.910329978746667</c:v>
                </c:pt>
                <c:pt idx="1">
                  <c:v>128.29784788098135</c:v>
                </c:pt>
              </c:numCache>
            </c:numRef>
          </c:val>
        </c:ser>
        <c:ser>
          <c:idx val="2"/>
          <c:order val="2"/>
          <c:tx>
            <c:v>3rd Gear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Gearing!$D$6:$E$6</c:f>
              <c:numCache>
                <c:formatCode>0</c:formatCode>
                <c:ptCount val="2"/>
                <c:pt idx="0">
                  <c:v>22.910329978746667</c:v>
                </c:pt>
                <c:pt idx="1">
                  <c:v>128.29784788098135</c:v>
                </c:pt>
              </c:numCache>
            </c:numRef>
          </c:val>
        </c:ser>
        <c:ser>
          <c:idx val="3"/>
          <c:order val="3"/>
          <c:tx>
            <c:v>4th Gear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Gearing!$D$7:$E$7</c:f>
              <c:numCache>
                <c:formatCode>0</c:formatCode>
                <c:ptCount val="2"/>
                <c:pt idx="0">
                  <c:v>22.910329978746667</c:v>
                </c:pt>
                <c:pt idx="1">
                  <c:v>128.29784788098135</c:v>
                </c:pt>
              </c:numCache>
            </c:numRef>
          </c:val>
        </c:ser>
        <c:ser>
          <c:idx val="4"/>
          <c:order val="4"/>
          <c:tx>
            <c:v>5th Gear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Gearing!$D$8:$E$8</c:f>
              <c:numCache>
                <c:formatCode>0</c:formatCode>
                <c:ptCount val="2"/>
                <c:pt idx="0">
                  <c:v>22.910329978746667</c:v>
                </c:pt>
                <c:pt idx="1">
                  <c:v>128.29784788098135</c:v>
                </c:pt>
              </c:numCache>
            </c:numRef>
          </c:val>
        </c:ser>
        <c:ser>
          <c:idx val="5"/>
          <c:order val="5"/>
          <c:tx>
            <c:v>6th Gear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Gearing!$D$9:$E$9</c:f>
              <c:numCache>
                <c:formatCode>0</c:formatCode>
                <c:ptCount val="2"/>
                <c:pt idx="0">
                  <c:v>22.910329978746667</c:v>
                </c:pt>
                <c:pt idx="1">
                  <c:v>128.29784788098135</c:v>
                </c:pt>
              </c:numCache>
            </c:numRef>
          </c:val>
        </c:ser>
        <c:marker val="1"/>
        <c:axId val="128436096"/>
        <c:axId val="128446848"/>
      </c:lineChart>
      <c:catAx>
        <c:axId val="1284360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Engine RPM</a:t>
                </a:r>
              </a:p>
            </c:rich>
          </c:tx>
          <c:layout>
            <c:manualLayout>
              <c:xMode val="edge"/>
              <c:yMode val="edge"/>
              <c:x val="0.38620689655172419"/>
              <c:y val="0.8588235294117645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446848"/>
        <c:crosses val="autoZero"/>
        <c:lblAlgn val="ctr"/>
        <c:lblOffset val="100"/>
        <c:tickLblSkip val="1"/>
        <c:tickMarkSkip val="1"/>
      </c:catAx>
      <c:valAx>
        <c:axId val="128446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KPH</a:t>
                </a:r>
              </a:p>
            </c:rich>
          </c:tx>
          <c:layout>
            <c:manualLayout>
              <c:xMode val="edge"/>
              <c:yMode val="edge"/>
              <c:x val="2.5287356321839084E-2"/>
              <c:y val="0.45490196078431377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436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80459770114941"/>
          <c:y val="0.26666666666666672"/>
          <c:w val="0.19080459770114941"/>
          <c:h val="0.454901960784313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 Range (Min to Max RPM) - MPH</a:t>
            </a:r>
          </a:p>
        </c:rich>
      </c:tx>
      <c:layout>
        <c:manualLayout>
          <c:xMode val="edge"/>
          <c:yMode val="edge"/>
          <c:x val="0.2178477690288714"/>
          <c:y val="3.906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06036745406824"/>
          <c:y val="0.22265625"/>
          <c:w val="0.56955380577427817"/>
          <c:h val="0.53125"/>
        </c:manualLayout>
      </c:layout>
      <c:lineChart>
        <c:grouping val="standard"/>
        <c:ser>
          <c:idx val="0"/>
          <c:order val="0"/>
          <c:tx>
            <c:v>1st Gear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Gearing!$D$14:$E$14</c:f>
              <c:numCache>
                <c:formatCode>0</c:formatCode>
                <c:ptCount val="2"/>
                <c:pt idx="0">
                  <c:v>0</c:v>
                </c:pt>
                <c:pt idx="1">
                  <c:v>56.484191923310938</c:v>
                </c:pt>
              </c:numCache>
            </c:numRef>
          </c:val>
        </c:ser>
        <c:ser>
          <c:idx val="1"/>
          <c:order val="1"/>
          <c:tx>
            <c:v>2nd Gear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Gearing!$D$15:$E$15</c:f>
              <c:numCache>
                <c:formatCode>0</c:formatCode>
                <c:ptCount val="2"/>
                <c:pt idx="0">
                  <c:v>14.318956236716666</c:v>
                </c:pt>
                <c:pt idx="1">
                  <c:v>80.186154925613337</c:v>
                </c:pt>
              </c:numCache>
            </c:numRef>
          </c:val>
        </c:ser>
        <c:ser>
          <c:idx val="2"/>
          <c:order val="2"/>
          <c:tx>
            <c:v>3rd Gear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Gearing!$D$16:$E$16</c:f>
              <c:numCache>
                <c:formatCode>0</c:formatCode>
                <c:ptCount val="2"/>
                <c:pt idx="0">
                  <c:v>14.318956236716666</c:v>
                </c:pt>
                <c:pt idx="1">
                  <c:v>80.186154925613337</c:v>
                </c:pt>
              </c:numCache>
            </c:numRef>
          </c:val>
        </c:ser>
        <c:ser>
          <c:idx val="3"/>
          <c:order val="3"/>
          <c:tx>
            <c:v>4th Gear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Gearing!$D$17:$E$17</c:f>
              <c:numCache>
                <c:formatCode>0</c:formatCode>
                <c:ptCount val="2"/>
                <c:pt idx="0">
                  <c:v>14.318956236716666</c:v>
                </c:pt>
                <c:pt idx="1">
                  <c:v>80.186154925613337</c:v>
                </c:pt>
              </c:numCache>
            </c:numRef>
          </c:val>
        </c:ser>
        <c:ser>
          <c:idx val="4"/>
          <c:order val="4"/>
          <c:tx>
            <c:v>5th Gear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Gearing!$B$15:$B$16</c:f>
              <c:numCache>
                <c:formatCode>#,##0</c:formatCode>
                <c:ptCount val="2"/>
                <c:pt idx="0">
                  <c:v>1250</c:v>
                </c:pt>
                <c:pt idx="1">
                  <c:v>7000</c:v>
                </c:pt>
              </c:numCache>
            </c:numRef>
          </c:cat>
          <c:val>
            <c:numRef>
              <c:f>Gearing!$D$18:$E$18</c:f>
              <c:numCache>
                <c:formatCode>0</c:formatCode>
                <c:ptCount val="2"/>
                <c:pt idx="0">
                  <c:v>14.318956236716666</c:v>
                </c:pt>
                <c:pt idx="1">
                  <c:v>80.186154925613337</c:v>
                </c:pt>
              </c:numCache>
            </c:numRef>
          </c:val>
        </c:ser>
        <c:ser>
          <c:idx val="5"/>
          <c:order val="5"/>
          <c:tx>
            <c:v>6th Gear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val>
            <c:numRef>
              <c:f>Gearing!$D$19:$E$19</c:f>
              <c:numCache>
                <c:formatCode>0</c:formatCode>
                <c:ptCount val="2"/>
                <c:pt idx="0">
                  <c:v>14.318956236716666</c:v>
                </c:pt>
                <c:pt idx="1">
                  <c:v>80.186154925613337</c:v>
                </c:pt>
              </c:numCache>
            </c:numRef>
          </c:val>
        </c:ser>
        <c:marker val="1"/>
        <c:axId val="128450944"/>
        <c:axId val="128452864"/>
      </c:lineChart>
      <c:catAx>
        <c:axId val="1284509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Engine RPM</a:t>
                </a:r>
              </a:p>
            </c:rich>
          </c:tx>
          <c:layout>
            <c:manualLayout>
              <c:xMode val="edge"/>
              <c:yMode val="edge"/>
              <c:x val="0.36745406824146987"/>
              <c:y val="0.85937500000000011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452864"/>
        <c:crosses val="autoZero"/>
        <c:lblAlgn val="ctr"/>
        <c:lblOffset val="100"/>
        <c:tickLblSkip val="1"/>
        <c:tickMarkSkip val="1"/>
      </c:catAx>
      <c:valAx>
        <c:axId val="128452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MPH</a:t>
                </a:r>
              </a:p>
            </c:rich>
          </c:tx>
          <c:layout>
            <c:manualLayout>
              <c:xMode val="edge"/>
              <c:yMode val="edge"/>
              <c:x val="2.8871391076115492E-2"/>
              <c:y val="0.43750000000000006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450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15485564304475"/>
          <c:y val="0.265625"/>
          <c:w val="0.2178477690288714"/>
          <c:h val="0.4531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38100</xdr:rowOff>
    </xdr:from>
    <xdr:to>
      <xdr:col>4</xdr:col>
      <xdr:colOff>590550</xdr:colOff>
      <xdr:row>35</xdr:row>
      <xdr:rowOff>38100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619125</xdr:colOff>
      <xdr:row>20</xdr:row>
      <xdr:rowOff>38100</xdr:rowOff>
    </xdr:from>
    <xdr:to>
      <xdr:col>9</xdr:col>
      <xdr:colOff>9525</xdr:colOff>
      <xdr:row>35</xdr:row>
      <xdr:rowOff>47625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showGridLines="0" showRowColHeaders="0" tabSelected="1" zoomScaleNormal="100" workbookViewId="0">
      <selection activeCell="B11" sqref="B11"/>
    </sheetView>
  </sheetViews>
  <sheetFormatPr defaultRowHeight="12.75"/>
  <cols>
    <col min="1" max="1" width="22.7109375" customWidth="1"/>
    <col min="2" max="2" width="8.5703125" style="1" customWidth="1"/>
    <col min="3" max="3" width="9.85546875" style="1" customWidth="1"/>
    <col min="4" max="8" width="12.7109375" style="2" customWidth="1"/>
    <col min="9" max="9" width="12.7109375" customWidth="1"/>
    <col min="10" max="11" width="13.7109375" customWidth="1"/>
  </cols>
  <sheetData>
    <row r="1" spans="1:11" ht="16.5" thickBot="1">
      <c r="A1" s="26" t="s">
        <v>0</v>
      </c>
    </row>
    <row r="2" spans="1:11" s="21" customFormat="1" ht="27.95" customHeight="1" thickBot="1">
      <c r="A2" s="22"/>
      <c r="B2" s="3" t="s">
        <v>1</v>
      </c>
      <c r="C2" s="2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23" t="s">
        <v>8</v>
      </c>
      <c r="J2" s="23" t="s">
        <v>9</v>
      </c>
      <c r="K2" s="23" t="s">
        <v>10</v>
      </c>
    </row>
    <row r="3" spans="1:11" ht="13.5" thickBot="1">
      <c r="A3" s="20" t="s">
        <v>11</v>
      </c>
      <c r="B3" s="39">
        <v>1.4630000000000001</v>
      </c>
      <c r="C3" s="5"/>
      <c r="D3" s="30" t="s">
        <v>12</v>
      </c>
      <c r="E3" s="30" t="s">
        <v>12</v>
      </c>
      <c r="F3" s="30" t="s">
        <v>12</v>
      </c>
      <c r="G3" s="30" t="s">
        <v>12</v>
      </c>
      <c r="H3" s="30" t="s">
        <v>12</v>
      </c>
      <c r="I3" s="30" t="s">
        <v>12</v>
      </c>
      <c r="J3" s="30" t="s">
        <v>13</v>
      </c>
      <c r="K3" s="30" t="s">
        <v>14</v>
      </c>
    </row>
    <row r="4" spans="1:11">
      <c r="A4" s="18" t="s">
        <v>15</v>
      </c>
      <c r="B4" s="39">
        <v>2.923</v>
      </c>
      <c r="C4" s="6">
        <f>B3*C10*B4</f>
        <v>9.0872416250000008</v>
      </c>
      <c r="D4" s="31">
        <v>0</v>
      </c>
      <c r="E4" s="32">
        <f>($B$16/$C$4)*($B$12/2*25.4+($B$13*($B$14/100)))*0.000377</f>
        <v>90.374707077297501</v>
      </c>
      <c r="F4" s="32">
        <f>($B$19/$C$4)*($B$12/2*25.4+($B$13*($B$14/100)))*0.000377</f>
        <v>54.224824246378496</v>
      </c>
      <c r="G4" s="31" t="s">
        <v>16</v>
      </c>
      <c r="H4" s="32">
        <f>($B$18/$C$4)*($B$12/2*25.4+($B$13*($B$14/100)))*0.000377</f>
        <v>58.098025978262676</v>
      </c>
      <c r="I4" s="32">
        <f>H4-D4</f>
        <v>58.098025978262676</v>
      </c>
      <c r="J4" s="32">
        <v>0</v>
      </c>
      <c r="K4" s="33">
        <v>0</v>
      </c>
    </row>
    <row r="5" spans="1:11">
      <c r="A5" s="18" t="s">
        <v>17</v>
      </c>
      <c r="B5" s="39">
        <v>2.0590000000000002</v>
      </c>
      <c r="C5" s="7">
        <f>B3*C10*B5</f>
        <v>6.4011736250000011</v>
      </c>
      <c r="D5" s="34">
        <f>($B$15/$C$5)*($B$12/2*25.4+($B$13*($B$14/100)))*0.000377</f>
        <v>22.910329978746667</v>
      </c>
      <c r="E5" s="34">
        <f>($B$16/$C$5)*($B$12/2*25.4+($B$13*($B$14/100)))*0.000377</f>
        <v>128.29784788098135</v>
      </c>
      <c r="F5" s="34">
        <f>($B$19/$C$5)*($B$12/2*25.4+($B$13*($B$14/100)))*0.000377</f>
        <v>76.978708728588799</v>
      </c>
      <c r="G5" s="34">
        <f>($B$17/$C$5)*($B$12/2*25.4+($B$13*($B$14/100)))*0.000377</f>
        <v>73.313055931989339</v>
      </c>
      <c r="H5" s="34">
        <f>($B$18/$C$5)*($B$12/2*25.4+($B$13*($B$14/100)))*0.000377</f>
        <v>82.477187923488003</v>
      </c>
      <c r="I5" s="34">
        <f>H5-G5</f>
        <v>9.1641319914986639</v>
      </c>
      <c r="J5" s="34">
        <f>$B$18-($B$18*($C$5/$C$4))</f>
        <v>1330.1402668491273</v>
      </c>
      <c r="K5" s="35">
        <f>$J$5/$B$18*100</f>
        <v>29.558672596647273</v>
      </c>
    </row>
    <row r="6" spans="1:11">
      <c r="A6" s="18" t="s">
        <v>18</v>
      </c>
      <c r="B6" s="39">
        <v>2.0590000000000002</v>
      </c>
      <c r="C6" s="7">
        <f>B3*C10*B6</f>
        <v>6.4011736250000011</v>
      </c>
      <c r="D6" s="34">
        <f>($B$15/$C$6)*($B$12/2*25.4+($B$13*($B$14/100)))*0.000377</f>
        <v>22.910329978746667</v>
      </c>
      <c r="E6" s="34">
        <f>($B$16/C6)*($B$12/2*25.4+($B$13*($B$14/100)))*0.000377</f>
        <v>128.29784788098135</v>
      </c>
      <c r="F6" s="34">
        <f>($B$19/$C$6)*($B$12/2*25.4+($B$13*($B$14/100)))*0.000377</f>
        <v>76.978708728588799</v>
      </c>
      <c r="G6" s="34">
        <f>($B$17/$C$6)*($B$12/2*25.4+($B$13*($B$14/100)))*0.000377</f>
        <v>73.313055931989339</v>
      </c>
      <c r="H6" s="34">
        <f>($B$18/C6)*($B$12/2*25.4+($B$13*($B$14/100)))*0.000377</f>
        <v>82.477187923488003</v>
      </c>
      <c r="I6" s="34">
        <f>H6-G6</f>
        <v>9.1641319914986639</v>
      </c>
      <c r="J6" s="34">
        <f>$B$18-($B$18*($C$6/$C$5))</f>
        <v>0</v>
      </c>
      <c r="K6" s="35">
        <f>$J$6/$B$18*100</f>
        <v>0</v>
      </c>
    </row>
    <row r="7" spans="1:11">
      <c r="A7" s="18" t="s">
        <v>19</v>
      </c>
      <c r="B7" s="39">
        <v>2.0590000000000002</v>
      </c>
      <c r="C7" s="7">
        <f>B3*C10*B7</f>
        <v>6.4011736250000011</v>
      </c>
      <c r="D7" s="34">
        <f>($B$15/$C$7)*($B$12/2*25.4+($B$13*($B$14/100)))*0.000377</f>
        <v>22.910329978746667</v>
      </c>
      <c r="E7" s="34">
        <f>($B$16/$C$7)*($B$12/2*25.4+($B$13*($B$14/100)))*0.000377</f>
        <v>128.29784788098135</v>
      </c>
      <c r="F7" s="34">
        <f>($B$19/$C$7)*($B$12/2*25.4+($B$13*($B$14/100)))*0.000377</f>
        <v>76.978708728588799</v>
      </c>
      <c r="G7" s="34">
        <f>($B$17/$C$7)*($B$12/2*25.4+($B$13*($B$14/100)))*0.000377</f>
        <v>73.313055931989339</v>
      </c>
      <c r="H7" s="34">
        <f>($B$18/$C$7)*($B$12/2*25.4+($B$13*($B$14/100)))*0.000377</f>
        <v>82.477187923488003</v>
      </c>
      <c r="I7" s="34">
        <f>H7-G7</f>
        <v>9.1641319914986639</v>
      </c>
      <c r="J7" s="34">
        <f>$B$18-($B$18*($C$7/$C$6))</f>
        <v>0</v>
      </c>
      <c r="K7" s="35">
        <f>$J$7/$B$18*100</f>
        <v>0</v>
      </c>
    </row>
    <row r="8" spans="1:11">
      <c r="A8" s="18" t="s">
        <v>20</v>
      </c>
      <c r="B8" s="39">
        <v>2.0590000000000002</v>
      </c>
      <c r="C8" s="7">
        <f>B3*C10*B8</f>
        <v>6.4011736250000011</v>
      </c>
      <c r="D8" s="34">
        <f>($B$15/$C$8)*($B$12/2*25.4+($B$13*($B$14/100)))*0.000377</f>
        <v>22.910329978746667</v>
      </c>
      <c r="E8" s="34">
        <f>($B$16/C8)*($B$12/2*25.4+($B$13*($B$14/100)))*0.000377</f>
        <v>128.29784788098135</v>
      </c>
      <c r="F8" s="34">
        <f>($B$19/$C$8)*($B$12/2*25.4+($B$13*($B$14/100)))*0.000377</f>
        <v>76.978708728588799</v>
      </c>
      <c r="G8" s="34">
        <f>($B$17/$C$8)*($B$12/2*25.4+($B$13*($B$14/100)))*0.000377</f>
        <v>73.313055931989339</v>
      </c>
      <c r="H8" s="34">
        <f>($B$18/$C$8)*($B$12/2*25.4+($B$13*($B$14/100)))*0.000377</f>
        <v>82.477187923488003</v>
      </c>
      <c r="I8" s="34">
        <f>H8-G8</f>
        <v>9.1641319914986639</v>
      </c>
      <c r="J8" s="34">
        <f>$B$18-($B$18*($C$8/$C$7))</f>
        <v>0</v>
      </c>
      <c r="K8" s="35">
        <f>$J$8/$B$18*100</f>
        <v>0</v>
      </c>
    </row>
    <row r="9" spans="1:11" ht="13.5" thickBot="1">
      <c r="A9" s="18" t="s">
        <v>21</v>
      </c>
      <c r="B9" s="39">
        <v>2.0590000000000002</v>
      </c>
      <c r="C9" s="8">
        <f>B3*C10*B9</f>
        <v>6.4011736250000011</v>
      </c>
      <c r="D9" s="36">
        <f>($B$15/$C$9)*($B$12/2*25.4+($B$13*($B$14/100)))*0.000377</f>
        <v>22.910329978746667</v>
      </c>
      <c r="E9" s="36">
        <f>($B$16/$C$9)*($B$12/2*25.4+($B$13*($B$14/100)))*0.000377</f>
        <v>128.29784788098135</v>
      </c>
      <c r="F9" s="36">
        <f>($B$19/$C$9)*($B$12/2*25.4+($B$13*($B$14/100)))*0.000377</f>
        <v>76.978708728588799</v>
      </c>
      <c r="G9" s="36">
        <f>($B$17/$C$9)*($B$12/2*25.4+($B$13*($B$14/100)))*0.000377</f>
        <v>73.313055931989339</v>
      </c>
      <c r="H9" s="37" t="s">
        <v>16</v>
      </c>
      <c r="I9" s="36">
        <f>F9-G9</f>
        <v>3.6656527965994599</v>
      </c>
      <c r="J9" s="36">
        <f>$B$18-($B$18*($C$9/$C$8))</f>
        <v>0</v>
      </c>
      <c r="K9" s="38">
        <f>$J$9/$B$18*100</f>
        <v>0</v>
      </c>
    </row>
    <row r="10" spans="1:11" ht="13.5" thickBot="1">
      <c r="A10" s="19" t="s">
        <v>22</v>
      </c>
      <c r="B10" s="40">
        <v>16</v>
      </c>
      <c r="C10" s="9">
        <f>B11/B10</f>
        <v>2.125</v>
      </c>
    </row>
    <row r="11" spans="1:11" ht="13.5" thickBot="1">
      <c r="A11" s="20" t="s">
        <v>23</v>
      </c>
      <c r="B11" s="40">
        <v>34</v>
      </c>
    </row>
    <row r="12" spans="1:11" ht="13.5" thickBot="1">
      <c r="A12" s="19" t="s">
        <v>24</v>
      </c>
      <c r="B12" s="40">
        <v>16</v>
      </c>
    </row>
    <row r="13" spans="1:11" ht="13.5" thickBot="1">
      <c r="A13" s="18" t="s">
        <v>25</v>
      </c>
      <c r="B13" s="40">
        <v>120</v>
      </c>
      <c r="C13" s="25" t="s">
        <v>26</v>
      </c>
      <c r="D13" s="4" t="s">
        <v>27</v>
      </c>
      <c r="E13" s="4" t="s">
        <v>27</v>
      </c>
      <c r="F13" s="4" t="s">
        <v>27</v>
      </c>
      <c r="G13" s="4" t="s">
        <v>27</v>
      </c>
      <c r="H13" s="4" t="s">
        <v>27</v>
      </c>
      <c r="I13" s="4" t="s">
        <v>27</v>
      </c>
      <c r="J13" s="4" t="s">
        <v>13</v>
      </c>
      <c r="K13" s="4" t="s">
        <v>14</v>
      </c>
    </row>
    <row r="14" spans="1:11" ht="13.5" thickBot="1">
      <c r="A14" s="20" t="s">
        <v>28</v>
      </c>
      <c r="B14" s="40">
        <v>90</v>
      </c>
      <c r="C14" s="19" t="s">
        <v>29</v>
      </c>
      <c r="D14" s="15">
        <v>0</v>
      </c>
      <c r="E14" s="11">
        <f>($B$16/$C$4)*($B$12/2*25.4+($B$13*($B$14/100)))*0.000377/1.6</f>
        <v>56.484191923310938</v>
      </c>
      <c r="F14" s="11">
        <f>($B$19/$C$4)*($B$12/2*25.4+($B$13*($B$14/100)))*0.000377/1.6</f>
        <v>33.890515153986556</v>
      </c>
      <c r="G14" s="10" t="s">
        <v>16</v>
      </c>
      <c r="H14" s="11">
        <f>($B$18/$C$4)*($B$12/2*25.4+($B$13*($B$14/100)))*0.000377/1.6</f>
        <v>36.31126623641417</v>
      </c>
      <c r="I14" s="11">
        <f>H14-D14</f>
        <v>36.31126623641417</v>
      </c>
      <c r="J14" s="11">
        <v>0</v>
      </c>
      <c r="K14" s="27">
        <v>0</v>
      </c>
    </row>
    <row r="15" spans="1:11">
      <c r="A15" s="18" t="s">
        <v>30</v>
      </c>
      <c r="B15" s="41">
        <v>1250</v>
      </c>
      <c r="C15" s="18" t="s">
        <v>31</v>
      </c>
      <c r="D15" s="16">
        <f>($B$15/$C$5)*($B$12/2*25.4+($B$13*($B$14/100)))*0.000377/1.6</f>
        <v>14.318956236716666</v>
      </c>
      <c r="E15" s="12">
        <f>($B$16/$C$5)*($B$12/2*25.4+($B$13*($B$14/100)))*0.000377/1.6</f>
        <v>80.186154925613337</v>
      </c>
      <c r="F15" s="12">
        <f>($B$19/$C$5)*($B$12/2*25.4+($B$13*($B$14/100)))*0.000377/1.6</f>
        <v>48.111692955368</v>
      </c>
      <c r="G15" s="12">
        <f>($B$17/$C$5)*($B$12/2*25.4+($B$13*($B$14/100)))*0.000377/1.6</f>
        <v>45.820659957493334</v>
      </c>
      <c r="H15" s="12">
        <f>($B$18/$C$5)*($B$12/2*25.4+($B$13*($B$14/100)))*0.000377/1.6</f>
        <v>51.548242452179998</v>
      </c>
      <c r="I15" s="12">
        <f>H15-G15</f>
        <v>5.7275824946866649</v>
      </c>
      <c r="J15" s="12">
        <f>$B$18-($B$18*($C$5/$C$4))</f>
        <v>1330.1402668491273</v>
      </c>
      <c r="K15" s="28">
        <f>$J$5/$B$18*100</f>
        <v>29.558672596647273</v>
      </c>
    </row>
    <row r="16" spans="1:11">
      <c r="A16" s="18" t="s">
        <v>32</v>
      </c>
      <c r="B16" s="41">
        <v>7000</v>
      </c>
      <c r="C16" s="18" t="s">
        <v>33</v>
      </c>
      <c r="D16" s="16">
        <f>($B$15/$C$6)*($B$12/2*25.4+($B$13*($B$14/100)))*0.000377/1.6</f>
        <v>14.318956236716666</v>
      </c>
      <c r="E16" s="12">
        <f>($B$16/$C$6)*($B$12/2*25.4+($B$13*($B$14/100)))*0.000377/1.6</f>
        <v>80.186154925613337</v>
      </c>
      <c r="F16" s="12">
        <f>($B$19/$C$6)*($B$12/2*25.4+($B$13*($B$14/100)))*0.000377/1.6</f>
        <v>48.111692955368</v>
      </c>
      <c r="G16" s="12">
        <f>($B$17/$C$6)*($B$12/2*25.4+($B$13*($B$14/100)))*0.000377/1.6</f>
        <v>45.820659957493334</v>
      </c>
      <c r="H16" s="12">
        <f>($B$18/$C$6)*($B$12/2*25.4+($B$13*($B$14/100)))*0.000377/1.6</f>
        <v>51.548242452179998</v>
      </c>
      <c r="I16" s="12">
        <f>H16-G16</f>
        <v>5.7275824946866649</v>
      </c>
      <c r="J16" s="12">
        <f>$B$18-($B$18*($C$6/$C$5))</f>
        <v>0</v>
      </c>
      <c r="K16" s="28">
        <f>$J$6/$B$18*100</f>
        <v>0</v>
      </c>
    </row>
    <row r="17" spans="1:11">
      <c r="A17" s="18" t="s">
        <v>34</v>
      </c>
      <c r="B17" s="41">
        <v>4000</v>
      </c>
      <c r="C17" s="18" t="s">
        <v>35</v>
      </c>
      <c r="D17" s="16">
        <f>($B$15/$C$7)*($B$12/2*25.4+($B$13*($B$14/100)))*0.000377/1.6</f>
        <v>14.318956236716666</v>
      </c>
      <c r="E17" s="12">
        <f>($B$16/$C$7)*($B$12/2*25.4+($B$13*($B$14/100)))*0.000377/1.6</f>
        <v>80.186154925613337</v>
      </c>
      <c r="F17" s="12">
        <f>($B$19/$C$7)*($B$12/2*25.4+($B$13*($B$14/100)))*0.000377/1.6</f>
        <v>48.111692955368</v>
      </c>
      <c r="G17" s="12">
        <f>($B$17/$C$7)*($B$12/2*25.4+($B$13*($B$14/100)))*0.000377/1.6</f>
        <v>45.820659957493334</v>
      </c>
      <c r="H17" s="12">
        <f>($B$18/$C$7)*($B$12/2*25.4+($B$13*($B$14/100)))*0.000377/1.6</f>
        <v>51.548242452179998</v>
      </c>
      <c r="I17" s="12">
        <f>H17-G17</f>
        <v>5.7275824946866649</v>
      </c>
      <c r="J17" s="12">
        <f>$B$18-($B$18*($C$7/$C$6))</f>
        <v>0</v>
      </c>
      <c r="K17" s="28">
        <f>$J$7/$B$18*100</f>
        <v>0</v>
      </c>
    </row>
    <row r="18" spans="1:11">
      <c r="A18" s="18" t="s">
        <v>36</v>
      </c>
      <c r="B18" s="41">
        <v>4500</v>
      </c>
      <c r="C18" s="18" t="s">
        <v>37</v>
      </c>
      <c r="D18" s="16">
        <f>($B$15/$C$8)*($B$12/2*25.4+($B$13*($B$14/100)))*0.000377/1.6</f>
        <v>14.318956236716666</v>
      </c>
      <c r="E18" s="12">
        <f>($B$16/$C$8)*($B$12/2*25.4+($B$13*($B$14/100)))*0.000377/1.6</f>
        <v>80.186154925613337</v>
      </c>
      <c r="F18" s="12">
        <f>($B$19/$C$8)*($B$12/2*25.4+($B$13*($B$14/100)))*0.000377/1.6</f>
        <v>48.111692955368</v>
      </c>
      <c r="G18" s="12">
        <f>($B$17/$C$8)*($B$12/2*25.4+($B$13*($B$14/100)))*0.000377/1.6</f>
        <v>45.820659957493334</v>
      </c>
      <c r="H18" s="12">
        <f>($B$18/$C$8)*($B$12/2*25.4+($B$13*($B$14/100)))*0.000377/1.6</f>
        <v>51.548242452179998</v>
      </c>
      <c r="I18" s="12">
        <f>H18-G18</f>
        <v>5.7275824946866649</v>
      </c>
      <c r="J18" s="12">
        <f>$B$18-($B$18*($C$8/$C$7))</f>
        <v>0</v>
      </c>
      <c r="K18" s="28">
        <f>$J$8/$B$18*100</f>
        <v>0</v>
      </c>
    </row>
    <row r="19" spans="1:11" ht="13.5" thickBot="1">
      <c r="A19" s="20" t="s">
        <v>38</v>
      </c>
      <c r="B19" s="41">
        <v>4200</v>
      </c>
      <c r="C19" s="20" t="s">
        <v>39</v>
      </c>
      <c r="D19" s="17">
        <f>($B$15/$C$9)*($B$12/2*25.4+($B$13*($B$14/100)))*0.000377/1.6</f>
        <v>14.318956236716666</v>
      </c>
      <c r="E19" s="13">
        <f>($B$16/$C$9)*($B$12/2*25.4+($B$13*($B$14/100)))*0.000377/1.6</f>
        <v>80.186154925613337</v>
      </c>
      <c r="F19" s="13">
        <f>($B$19/$C$9)*($B$12/2*25.4+($B$13*($B$14/100)))*0.000377/1.6</f>
        <v>48.111692955368</v>
      </c>
      <c r="G19" s="13">
        <f>($B$17/$C$9)*($B$12/2*25.4+($B$13*($B$14/100)))*0.000377/1.6</f>
        <v>45.820659957493334</v>
      </c>
      <c r="H19" s="14" t="s">
        <v>16</v>
      </c>
      <c r="I19" s="13">
        <f>F19-G19</f>
        <v>2.291032997874666</v>
      </c>
      <c r="J19" s="13">
        <f>$B$18-($B$18*($C$9/$C$8))</f>
        <v>0</v>
      </c>
      <c r="K19" s="29">
        <f>$J$9/$B$18*100</f>
        <v>0</v>
      </c>
    </row>
    <row r="20" spans="1:11">
      <c r="A20" s="24" t="s">
        <v>40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>
    <oddHeader>&amp;C&amp;"Arial,Bold"&amp;12&amp;UMotorcycle Gearing Sheet</oddHeader>
    <oddFooter>&amp;LRef: gearing.xls&amp;CPage &amp;P of &amp;N&amp;RPrinted: &amp;D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/>
  </sheetViews>
  <sheetFormatPr defaultRowHeight="12.75"/>
  <sheetData/>
  <pageMargins left="0.75" right="0.75" top="1" bottom="1" header="0.5" footer="0.5"/>
  <pageSetup orientation="portrait" horizontalDpi="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Gearing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Motorcycle Gearing Worksheet</dc:title>
  <dc:creator>Paul Kind</dc:creator>
  <cp:lastModifiedBy>Jason</cp:lastModifiedBy>
  <cp:lastPrinted>1999-03-23T23:37:23Z</cp:lastPrinted>
  <dcterms:created xsi:type="dcterms:W3CDTF">1999-03-23T03:46:38Z</dcterms:created>
  <dcterms:modified xsi:type="dcterms:W3CDTF">2007-12-18T04:52:23Z</dcterms:modified>
</cp:coreProperties>
</file>